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17540" windowHeight="9320"/>
  </bookViews>
  <sheets>
    <sheet name="Sheet1" sheetId="1" r:id="rId1"/>
  </sheets>
  <calcPr calcId="124519"/>
</workbook>
</file>

<file path=xl/calcChain.xml><?xml version="1.0" encoding="utf-8"?>
<calcChain xmlns="http://schemas.openxmlformats.org/spreadsheetml/2006/main">
  <c r="K8" i="1"/>
  <c r="J8"/>
  <c r="J4"/>
  <c r="H13"/>
  <c r="H14"/>
  <c r="H15"/>
  <c r="G3" l="1"/>
  <c r="H3" s="1"/>
  <c r="G2"/>
  <c r="H2" s="1"/>
  <c r="E4" s="1"/>
  <c r="H4" s="1"/>
  <c r="E5" l="1"/>
  <c r="F8" l="1"/>
  <c r="I12" s="1"/>
  <c r="H5"/>
  <c r="I9" s="1"/>
  <c r="H12"/>
  <c r="F10"/>
  <c r="H10" s="1"/>
  <c r="F16"/>
  <c r="H16" s="1"/>
  <c r="H11"/>
  <c r="H9"/>
  <c r="H8" l="1"/>
  <c r="H17" s="1"/>
  <c r="D17" s="1"/>
</calcChain>
</file>

<file path=xl/sharedStrings.xml><?xml version="1.0" encoding="utf-8"?>
<sst xmlns="http://schemas.openxmlformats.org/spreadsheetml/2006/main" count="55" uniqueCount="51">
  <si>
    <t>序号</t>
  </si>
  <si>
    <t>产品名称</t>
  </si>
  <si>
    <t>参数</t>
  </si>
  <si>
    <t>单位</t>
  </si>
  <si>
    <t>数量</t>
  </si>
  <si>
    <t>单价</t>
  </si>
  <si>
    <t>总价</t>
  </si>
  <si>
    <t>备注</t>
  </si>
  <si>
    <t>LED</t>
  </si>
  <si>
    <t>个</t>
  </si>
  <si>
    <t>平方</t>
  </si>
  <si>
    <t>控制卡</t>
  </si>
  <si>
    <t>处理器</t>
  </si>
  <si>
    <t>长排线</t>
  </si>
  <si>
    <t>16P排线</t>
  </si>
  <si>
    <t>16P长排线</t>
  </si>
  <si>
    <t>电源线</t>
  </si>
  <si>
    <t>米</t>
  </si>
  <si>
    <t>施工及辅材</t>
  </si>
  <si>
    <t>合计</t>
  </si>
  <si>
    <t>批</t>
    <phoneticPr fontId="4" type="noConversion"/>
  </si>
  <si>
    <t>显示屏开关电源 
工作温度 -25℃-+70℃ 
低温启动特性 @-40℃ -25℃，220Vac 
输入,热机 5 分钟，带载 40A，
可以启动储存温度  -40℃-85℃
工作湿度 20%RH-90%RH 
储存湿度 10%RH-95%RH 
散热方式  自然对流散热，需紧贴客户金属机箱外壳散热
大气压  70-106KPa 
可用最高海拔高度 Altitude 3000m
物理尺寸 长 192±1mm*宽 82±1mm*高 30±1mm重量 0.36kg 输入端子 9.5mm-5P pitch terminal, L N FG 
输出端子 9.5mm-6P pitch terminal, V+ V+ V+ V- V- V
短路保护  可长期短路，消除短路后自动恢复工作过流保护  48~76A 故障消除后自动恢复工作
额定输出电压 V1:+4.5Vdc
额定输出电流范围 0～40.0A
稳压精度  ±2%
负载调整率  ±2%
电压过冲 &lt;5.0%
启动时间  3Sec.
纹波噪声 &lt;200mV
容性负载至少 5000uF</t>
    <phoneticPr fontId="4" type="noConversion"/>
  </si>
  <si>
    <t>米</t>
    <phoneticPr fontId="4" type="noConversion"/>
  </si>
  <si>
    <t>LED屏配单模板</t>
    <phoneticPr fontId="4" type="noConversion"/>
  </si>
  <si>
    <t>计划屏长</t>
    <phoneticPr fontId="4" type="noConversion"/>
  </si>
  <si>
    <t>计划屏高</t>
    <phoneticPr fontId="4" type="noConversion"/>
  </si>
  <si>
    <t>实际屏长</t>
    <phoneticPr fontId="4" type="noConversion"/>
  </si>
  <si>
    <t>实际屏高</t>
    <phoneticPr fontId="4" type="noConversion"/>
  </si>
  <si>
    <t>显示屏面积换算公式</t>
    <phoneticPr fontId="4" type="noConversion"/>
  </si>
  <si>
    <t>平方</t>
    <phoneticPr fontId="4" type="noConversion"/>
  </si>
  <si>
    <t>根据实际用量计算</t>
    <phoneticPr fontId="4" type="noConversion"/>
  </si>
  <si>
    <t>品牌规格</t>
    <phoneticPr fontId="4" type="noConversion"/>
  </si>
  <si>
    <r>
      <t>L</t>
    </r>
    <r>
      <rPr>
        <sz val="11"/>
        <color theme="1"/>
        <rFont val="宋体"/>
        <family val="3"/>
        <charset val="134"/>
        <scheme val="minor"/>
      </rPr>
      <t>ennata</t>
    </r>
    <phoneticPr fontId="4" type="noConversion"/>
  </si>
  <si>
    <t>配电柜</t>
    <phoneticPr fontId="4" type="noConversion"/>
  </si>
  <si>
    <t>挂墙普通支架</t>
    <phoneticPr fontId="4" type="noConversion"/>
  </si>
  <si>
    <t>手机拍照无水波纹</t>
    <phoneticPr fontId="4" type="noConversion"/>
  </si>
  <si>
    <t>海康威视     DS-D43Q200PF-5V</t>
    <phoneticPr fontId="4" type="noConversion"/>
  </si>
  <si>
    <t>支架</t>
    <phoneticPr fontId="4" type="noConversion"/>
  </si>
  <si>
    <t>电源</t>
    <phoneticPr fontId="4" type="noConversion"/>
  </si>
  <si>
    <t>个</t>
    <phoneticPr fontId="4" type="noConversion"/>
  </si>
  <si>
    <t>张</t>
    <phoneticPr fontId="4" type="noConversion"/>
  </si>
  <si>
    <t>台</t>
    <phoneticPr fontId="4" type="noConversion"/>
  </si>
  <si>
    <t>型号 LED全彩显示屏 DS-HST15FI/H
模组组成 像素结构 表贴三合一 SMD1212
 像素间距（mm） 1.538
 模组分辨率（W×H） 208×104
 模组尺寸（mm） 320（L）×160（W）×15（H）
 模组重量（kg/块） 0.45
 模组最大功耗（W/块） 31
 像素密度（点/m2 ） 422500
 维护方式 磁吸前维护
光学参数 显示屏亮度（cd/m2） ≥500
 色温（K） 3000-18000 可调
 水平视角（°） ≥160
 垂直视角（°） ≥140
 对比度 ≥3000:1
 亮度均匀性 ≥97%
 色度均匀性 ±0.003Cx,Cy 之内
 最佳视距（m） ≥1.538 
电气参数 峰值功耗（W/m2） 598
 平均功耗（W/m2） 299 
 供电要求     AC220-240V
处理性能 驱动方式   恒流驱动 
 换帧频率（Hz） 60
 刷新率（Hz） ≥3840
使用参数 工作温度范围（℃） -10—40   
 存储温度范围（℃） -20—60
 工作湿度范围（RH）无结露 10-60%
 存储湿度范围（RH）无结露 10-60%
接口 信号接口 HUB 320接口
 电源接口 VH4PIN</t>
    <phoneticPr fontId="4" type="noConversion"/>
  </si>
  <si>
    <r>
      <rPr>
        <b/>
        <sz val="10"/>
        <rFont val="宋体"/>
        <family val="3"/>
        <charset val="134"/>
      </rPr>
      <t>海康威视</t>
    </r>
    <r>
      <rPr>
        <b/>
        <sz val="10"/>
        <color rgb="FFFF0000"/>
        <rFont val="宋体"/>
        <family val="3"/>
        <charset val="134"/>
      </rPr>
      <t xml:space="preserve"> P1.53</t>
    </r>
    <r>
      <rPr>
        <b/>
        <sz val="10"/>
        <rFont val="宋体"/>
        <family val="3"/>
        <charset val="134"/>
      </rPr>
      <t>高刷</t>
    </r>
    <phoneticPr fontId="4" type="noConversion"/>
  </si>
  <si>
    <t>海康威视DS-D43R38</t>
    <phoneticPr fontId="4" type="noConversion"/>
  </si>
  <si>
    <t>1.支持带载512×512像素。
2.自带8个320HUB接口  26P排针。
3.最大支持32组RGB并行数据输出。
4.最支持3D功能，最大带载512×512像素（PWMIC）。
5.支持灯板Flash存储信息管理。支持mapping功能、支持逐点亮色度校正、支持快速修缝。
6.支持自身电压、温度监测，无需其他外设。
7.支持网线通讯状态监测。
8.支持双电源备份状态检测、支持环路备份、支持双程序备份。
9.支持配置参数备份与回读。
10.支持5Pin箱体液晶。
11.支持误码率检测。
✭RGB独立Gamma调节技术增加调节维度，通过对“红 Gamma”、“绿 Gamma”、“蓝 Gamma”分别进行调节，有效控制显示屏低灰不均匀、白平衡漂移等问题，使画面更加真实，提高色彩调节的灵活性，</t>
  </si>
  <si>
    <t>规格：6平方</t>
    <phoneticPr fontId="4" type="noConversion"/>
  </si>
  <si>
    <t>海康威视DS-D43P015-IZ/S</t>
    <phoneticPr fontId="4" type="noConversion"/>
  </si>
  <si>
    <t xml:space="preserve">手动控制：一键启动、停止
时控控制：四组时间段设置
中控控制：MODBUS-RTU 485 协议
电脑控制：专用MINI控制软件
热电偶：K型（内置）
接线方式：国家3相5线
输入电压：3 相 380V, 50Hz
额定功率：15KW
输出电压：220V
单路功率：5KW
输出路数：3
IP等级：IP43
功能特性：
1） 控制方式：手动+时控+中控+电脑四位一体
2） 手动控制：一键启停，分步上电、断电
3） 时控控制：设置4组控制时间段
4）中控控制：MODBUS-RTU  485 协议
5）电脑控制：USB口连接配电箱485口可实现零线电缆高温保护、高温断电保护、短路保护
</t>
    <phoneticPr fontId="4" type="noConversion"/>
  </si>
  <si>
    <t>1.支持常见的视频接口，包括 1 路 3G-SDI，2 路 HDMI1.3，1 路 DVI，1 路选配 VGA 子卡。
2.支持 3 个窗口和 1 路 OSD。
3.支持快捷配屏和高级配屏功能。
4.支持 HDMI、DVI 输入分辨率自定义调节，。
5.支持设备间备份设置。
6.视频输出最大带载高达 390 万像素，最大宽度 4096 像素，最大高度4096 像素。
7.支持带载屏体亮度调节。
8.支持一键将优先级最低的窗口全屏自动缩放。
9.支持创建 10 个用户场景作为模板保存，方便使用。
10.持选择 HDMI 输入源或 DVI 输入源作为同步信号，达到输出的场级同步。
11.投屏输入子卡 2.0 支持 AP / WiFi 无线模式，可实 现手机，电脑的无线投屏和 U 盘播放。
12.前面板配备直观的 LCD 显示界面，清晰的按键灯提示，简化了系统的控制操作。
✭设备的接地和连接保护措施，可触及导体部件已经可靠接入保护接地，设备内的保护接地导体和保护连接导体中的元器件未串接开关或过流保护装置，并且所有的接地装置通过耐腐蚀性测试</t>
  </si>
  <si>
    <t>海康威视DS-D43V04</t>
    <phoneticPr fontId="4" type="noConversion"/>
  </si>
</sst>
</file>

<file path=xl/styles.xml><?xml version="1.0" encoding="utf-8"?>
<styleSheet xmlns="http://schemas.openxmlformats.org/spreadsheetml/2006/main">
  <numFmts count="2">
    <numFmt numFmtId="176" formatCode=";;;"/>
    <numFmt numFmtId="177" formatCode="[DBNum2][$-804]General&quot;元整&quot;"/>
  </numFmts>
  <fonts count="15">
    <font>
      <sz val="11"/>
      <color theme="1"/>
      <name val="宋体"/>
      <charset val="134"/>
      <scheme val="minor"/>
    </font>
    <font>
      <sz val="10"/>
      <name val="宋体"/>
      <family val="3"/>
      <charset val="134"/>
    </font>
    <font>
      <sz val="11"/>
      <color rgb="FFFF0000"/>
      <name val="宋体"/>
      <family val="3"/>
      <charset val="134"/>
      <scheme val="minor"/>
    </font>
    <font>
      <b/>
      <sz val="11"/>
      <color rgb="FFFF0000"/>
      <name val="宋体"/>
      <family val="3"/>
      <charset val="134"/>
      <scheme val="minor"/>
    </font>
    <font>
      <sz val="9"/>
      <name val="宋体"/>
      <family val="3"/>
      <charset val="134"/>
      <scheme val="minor"/>
    </font>
    <font>
      <b/>
      <sz val="11"/>
      <color rgb="FFFF0000"/>
      <name val="宋体"/>
      <family val="3"/>
      <charset val="134"/>
      <scheme val="minor"/>
    </font>
    <font>
      <sz val="11"/>
      <color theme="1"/>
      <name val="宋体"/>
      <family val="3"/>
      <charset val="134"/>
      <scheme val="minor"/>
    </font>
    <font>
      <sz val="10"/>
      <name val="宋体"/>
      <family val="3"/>
      <charset val="134"/>
    </font>
    <font>
      <b/>
      <sz val="10"/>
      <color rgb="FFFF0000"/>
      <name val="宋体"/>
      <family val="3"/>
      <charset val="134"/>
    </font>
    <font>
      <b/>
      <sz val="10"/>
      <name val="宋体"/>
      <family val="3"/>
      <charset val="134"/>
    </font>
    <font>
      <b/>
      <sz val="12"/>
      <color rgb="FFFF0000"/>
      <name val="宋体"/>
      <family val="3"/>
      <charset val="134"/>
      <scheme val="minor"/>
    </font>
    <font>
      <b/>
      <sz val="12"/>
      <color theme="1"/>
      <name val="宋体"/>
      <family val="3"/>
      <charset val="134"/>
      <scheme val="minor"/>
    </font>
    <font>
      <b/>
      <sz val="12"/>
      <name val="宋体"/>
      <family val="3"/>
      <charset val="134"/>
      <scheme val="minor"/>
    </font>
    <font>
      <b/>
      <sz val="16"/>
      <color theme="3" tint="0.39997558519241921"/>
      <name val="宋体"/>
      <family val="3"/>
      <charset val="134"/>
      <scheme val="minor"/>
    </font>
    <font>
      <b/>
      <sz val="11"/>
      <color theme="3" tint="0.39997558519241921"/>
      <name val="宋体"/>
      <family val="3"/>
      <charset val="134"/>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28">
    <xf numFmtId="0" fontId="0" fillId="0" borderId="0" xfId="0">
      <alignment vertical="center"/>
    </xf>
    <xf numFmtId="0" fontId="0" fillId="0" borderId="1" xfId="0" applyBorder="1" applyAlignment="1">
      <alignment horizontal="left" vertical="center"/>
    </xf>
    <xf numFmtId="0" fontId="1" fillId="0" borderId="1" xfId="0" applyFont="1" applyFill="1" applyBorder="1" applyAlignment="1">
      <alignment horizontal="center" vertical="center" wrapText="1"/>
    </xf>
    <xf numFmtId="0" fontId="2" fillId="0" borderId="1" xfId="0" applyFont="1" applyBorder="1" applyAlignment="1">
      <alignment horizontal="left" vertical="center"/>
    </xf>
    <xf numFmtId="0" fontId="0" fillId="0" borderId="1" xfId="0" applyBorder="1">
      <alignment vertical="center"/>
    </xf>
    <xf numFmtId="0" fontId="3" fillId="0" borderId="1" xfId="0" applyFont="1" applyBorder="1" applyAlignment="1">
      <alignment horizontal="left" vertical="center"/>
    </xf>
    <xf numFmtId="0" fontId="6" fillId="0" borderId="1" xfId="0" applyFont="1" applyBorder="1" applyAlignment="1">
      <alignment horizontal="left" vertical="center" wrapText="1"/>
    </xf>
    <xf numFmtId="0" fontId="6" fillId="0" borderId="0" xfId="0" applyFont="1">
      <alignment vertical="center"/>
    </xf>
    <xf numFmtId="0" fontId="6" fillId="0" borderId="1" xfId="0" applyFont="1" applyBorder="1" applyAlignment="1">
      <alignment horizontal="left"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1" xfId="0" applyFont="1" applyBorder="1" applyAlignment="1">
      <alignment horizontal="left" vertical="center"/>
    </xf>
    <xf numFmtId="0" fontId="10" fillId="0" borderId="0" xfId="0" applyFont="1" applyFill="1" applyBorder="1" applyAlignment="1">
      <alignment horizontal="center" vertical="center"/>
    </xf>
    <xf numFmtId="0" fontId="11" fillId="0" borderId="0" xfId="0" applyFont="1" applyAlignment="1">
      <alignment horizontal="right" vertical="center"/>
    </xf>
    <xf numFmtId="0" fontId="11" fillId="0" borderId="0" xfId="0" applyFont="1" applyAlignment="1">
      <alignment horizontal="center" vertical="center"/>
    </xf>
    <xf numFmtId="0" fontId="11" fillId="0" borderId="0" xfId="0" applyFont="1" applyProtection="1">
      <alignment vertical="center"/>
      <protection hidden="1"/>
    </xf>
    <xf numFmtId="176" fontId="11" fillId="0" borderId="0" xfId="0" applyNumberFormat="1" applyFont="1" applyProtection="1">
      <alignment vertical="center"/>
      <protection hidden="1"/>
    </xf>
    <xf numFmtId="0" fontId="12" fillId="0" borderId="0" xfId="0" applyFont="1" applyFill="1" applyBorder="1" applyAlignment="1">
      <alignment horizontal="center" vertical="center"/>
    </xf>
    <xf numFmtId="0" fontId="13" fillId="0" borderId="0" xfId="0" applyFont="1" applyAlignment="1">
      <alignment horizontal="center" vertical="center"/>
    </xf>
    <xf numFmtId="0" fontId="14" fillId="0" borderId="1" xfId="0" applyFont="1" applyBorder="1" applyAlignment="1">
      <alignment horizontal="left" vertical="center"/>
    </xf>
    <xf numFmtId="177" fontId="5" fillId="0" borderId="1" xfId="0" applyNumberFormat="1" applyFont="1" applyBorder="1" applyAlignment="1">
      <alignment horizontal="center" vertical="center"/>
    </xf>
    <xf numFmtId="0" fontId="0" fillId="0" borderId="1" xfId="0" applyBorder="1" applyAlignment="1">
      <alignment horizontal="center" vertical="center"/>
    </xf>
    <xf numFmtId="0" fontId="6" fillId="0" borderId="1" xfId="0" applyFont="1" applyBorder="1" applyAlignment="1">
      <alignment vertical="center" wrapText="1"/>
    </xf>
    <xf numFmtId="0" fontId="0" fillId="0" borderId="1" xfId="0" applyBorder="1" applyAlignment="1">
      <alignment vertical="center" wrapText="1"/>
    </xf>
    <xf numFmtId="0" fontId="6" fillId="0" borderId="1" xfId="0" applyFont="1" applyFill="1" applyBorder="1" applyAlignment="1">
      <alignment horizontal="left" vertical="center" wrapText="1"/>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cellXfs>
  <cellStyles count="1">
    <cellStyle name="常规" xfId="0" builtinId="0"/>
  </cellStyles>
  <dxfs count="0"/>
  <tableStyles count="0" defaultTableStyle="TableStyleMedium9"/>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19"/>
  <sheetViews>
    <sheetView tabSelected="1" workbookViewId="0">
      <selection activeCell="K9" sqref="K9"/>
    </sheetView>
  </sheetViews>
  <sheetFormatPr defaultColWidth="9" defaultRowHeight="14"/>
  <cols>
    <col min="1" max="1" width="5.90625" customWidth="1"/>
    <col min="2" max="2" width="8.90625" customWidth="1"/>
    <col min="3" max="3" width="11.453125" customWidth="1"/>
    <col min="4" max="4" width="49.26953125" customWidth="1"/>
    <col min="5" max="5" width="7.26953125" customWidth="1"/>
    <col min="9" max="9" width="17.90625" customWidth="1"/>
  </cols>
  <sheetData>
    <row r="1" spans="1:11" ht="21">
      <c r="D1" s="18" t="s">
        <v>28</v>
      </c>
    </row>
    <row r="2" spans="1:11" ht="21.75" customHeight="1">
      <c r="D2" s="13" t="s">
        <v>24</v>
      </c>
      <c r="E2" s="12">
        <v>4.4800000000000004</v>
      </c>
      <c r="F2" s="14" t="s">
        <v>22</v>
      </c>
      <c r="G2" s="16">
        <f>E2/0.32</f>
        <v>14.000000000000002</v>
      </c>
      <c r="H2" s="16">
        <f>INT(G2)</f>
        <v>14</v>
      </c>
    </row>
    <row r="3" spans="1:11" ht="21.75" customHeight="1">
      <c r="D3" s="13" t="s">
        <v>25</v>
      </c>
      <c r="E3" s="12">
        <v>2.2400000000000002</v>
      </c>
      <c r="F3" s="14" t="s">
        <v>22</v>
      </c>
      <c r="G3" s="16">
        <f>E3/0.16</f>
        <v>14.000000000000002</v>
      </c>
      <c r="H3" s="16">
        <f t="shared" ref="H3" si="0">INT(G3)</f>
        <v>14</v>
      </c>
    </row>
    <row r="4" spans="1:11" ht="21.75" customHeight="1">
      <c r="D4" s="13" t="s">
        <v>26</v>
      </c>
      <c r="E4" s="17">
        <f>H2*0.32</f>
        <v>4.4800000000000004</v>
      </c>
      <c r="F4" s="14" t="s">
        <v>22</v>
      </c>
      <c r="G4" s="15"/>
      <c r="H4" s="15">
        <f>E4/0.32</f>
        <v>14.000000000000002</v>
      </c>
      <c r="J4">
        <f>H4*H5+2</f>
        <v>198.00000000000006</v>
      </c>
    </row>
    <row r="5" spans="1:11" ht="21.75" customHeight="1">
      <c r="D5" s="13" t="s">
        <v>27</v>
      </c>
      <c r="E5" s="17">
        <f>H3*0.16</f>
        <v>2.2400000000000002</v>
      </c>
      <c r="F5" s="14" t="s">
        <v>22</v>
      </c>
      <c r="G5" s="15"/>
      <c r="H5" s="15">
        <f>E5/0.16</f>
        <v>14.000000000000002</v>
      </c>
    </row>
    <row r="6" spans="1:11" ht="29.25" customHeight="1">
      <c r="A6" s="25" t="s">
        <v>23</v>
      </c>
      <c r="B6" s="26"/>
      <c r="C6" s="26"/>
      <c r="D6" s="26"/>
      <c r="E6" s="26"/>
      <c r="F6" s="26"/>
      <c r="G6" s="26"/>
      <c r="H6" s="26"/>
      <c r="I6" s="27"/>
    </row>
    <row r="7" spans="1:11">
      <c r="A7" s="1" t="s">
        <v>0</v>
      </c>
      <c r="B7" s="1" t="s">
        <v>1</v>
      </c>
      <c r="C7" s="8" t="s">
        <v>31</v>
      </c>
      <c r="D7" s="1" t="s">
        <v>2</v>
      </c>
      <c r="E7" s="1" t="s">
        <v>3</v>
      </c>
      <c r="F7" s="1" t="s">
        <v>4</v>
      </c>
      <c r="G7" s="1" t="s">
        <v>5</v>
      </c>
      <c r="H7" s="1" t="s">
        <v>6</v>
      </c>
      <c r="I7" s="1" t="s">
        <v>7</v>
      </c>
    </row>
    <row r="8" spans="1:11" ht="44.15" customHeight="1">
      <c r="A8" s="21">
        <v>1</v>
      </c>
      <c r="B8" s="1" t="s">
        <v>8</v>
      </c>
      <c r="C8" s="10" t="s">
        <v>43</v>
      </c>
      <c r="D8" s="22" t="s">
        <v>42</v>
      </c>
      <c r="E8" s="8" t="s">
        <v>29</v>
      </c>
      <c r="F8" s="1">
        <f>E4*E5</f>
        <v>10.035200000000001</v>
      </c>
      <c r="G8" s="1">
        <v>6000</v>
      </c>
      <c r="H8" s="1">
        <f t="shared" ref="H8:H16" si="1">F8*G8</f>
        <v>60211.200000000012</v>
      </c>
      <c r="I8" s="11" t="s">
        <v>35</v>
      </c>
      <c r="J8">
        <f>J4*325</f>
        <v>64350.000000000022</v>
      </c>
      <c r="K8">
        <f>J8/F8</f>
        <v>6412.4282525510216</v>
      </c>
    </row>
    <row r="9" spans="1:11" ht="44.15" customHeight="1">
      <c r="A9" s="21">
        <v>2</v>
      </c>
      <c r="B9" s="1" t="s">
        <v>38</v>
      </c>
      <c r="C9" s="9" t="s">
        <v>36</v>
      </c>
      <c r="D9" s="6" t="s">
        <v>21</v>
      </c>
      <c r="E9" s="1" t="s">
        <v>39</v>
      </c>
      <c r="F9" s="1">
        <v>20</v>
      </c>
      <c r="G9" s="1">
        <v>45</v>
      </c>
      <c r="H9" s="1">
        <f t="shared" si="1"/>
        <v>900</v>
      </c>
      <c r="I9" s="5">
        <f>H4*H5</f>
        <v>196.00000000000006</v>
      </c>
    </row>
    <row r="10" spans="1:11">
      <c r="A10" s="21">
        <v>3</v>
      </c>
      <c r="B10" s="1" t="s">
        <v>37</v>
      </c>
      <c r="C10" s="8" t="s">
        <v>32</v>
      </c>
      <c r="D10" s="8" t="s">
        <v>34</v>
      </c>
      <c r="E10" s="1" t="s">
        <v>10</v>
      </c>
      <c r="F10" s="1">
        <f>E4*E5</f>
        <v>10.035200000000001</v>
      </c>
      <c r="G10" s="1">
        <v>300</v>
      </c>
      <c r="H10" s="1">
        <f t="shared" si="1"/>
        <v>3010.5600000000004</v>
      </c>
      <c r="I10" s="8"/>
    </row>
    <row r="11" spans="1:11" ht="44.15" customHeight="1">
      <c r="A11" s="21">
        <v>4</v>
      </c>
      <c r="B11" s="1" t="s">
        <v>11</v>
      </c>
      <c r="C11" s="2" t="s">
        <v>44</v>
      </c>
      <c r="D11" s="23" t="s">
        <v>45</v>
      </c>
      <c r="E11" s="1" t="s">
        <v>40</v>
      </c>
      <c r="F11" s="1">
        <v>8</v>
      </c>
      <c r="G11" s="1">
        <v>150</v>
      </c>
      <c r="H11" s="1">
        <f t="shared" si="1"/>
        <v>1200</v>
      </c>
      <c r="I11" s="5"/>
    </row>
    <row r="12" spans="1:11" ht="30" customHeight="1">
      <c r="A12" s="21">
        <v>5</v>
      </c>
      <c r="B12" s="1" t="s">
        <v>12</v>
      </c>
      <c r="C12" s="2" t="s">
        <v>50</v>
      </c>
      <c r="D12" s="23" t="s">
        <v>49</v>
      </c>
      <c r="E12" s="8" t="s">
        <v>41</v>
      </c>
      <c r="F12" s="1">
        <v>1</v>
      </c>
      <c r="G12" s="1">
        <v>1600</v>
      </c>
      <c r="H12" s="1">
        <f t="shared" si="1"/>
        <v>1600</v>
      </c>
      <c r="I12" s="1">
        <f>F8*422500</f>
        <v>4239872.0000000009</v>
      </c>
    </row>
    <row r="13" spans="1:11">
      <c r="A13" s="21">
        <v>7</v>
      </c>
      <c r="B13" s="1" t="s">
        <v>13</v>
      </c>
      <c r="C13" s="1" t="s">
        <v>14</v>
      </c>
      <c r="D13" s="1" t="s">
        <v>15</v>
      </c>
      <c r="E13" s="1" t="s">
        <v>20</v>
      </c>
      <c r="F13" s="1">
        <v>1</v>
      </c>
      <c r="G13" s="1">
        <v>500</v>
      </c>
      <c r="H13" s="1">
        <f t="shared" si="1"/>
        <v>500</v>
      </c>
      <c r="I13" s="1"/>
    </row>
    <row r="14" spans="1:11" ht="60" customHeight="1">
      <c r="A14" s="21">
        <v>8</v>
      </c>
      <c r="B14" s="8" t="s">
        <v>33</v>
      </c>
      <c r="C14" s="6" t="s">
        <v>47</v>
      </c>
      <c r="D14" s="24" t="s">
        <v>48</v>
      </c>
      <c r="E14" s="1" t="s">
        <v>9</v>
      </c>
      <c r="F14" s="1">
        <v>1</v>
      </c>
      <c r="G14" s="1">
        <v>650</v>
      </c>
      <c r="H14" s="1">
        <f t="shared" si="1"/>
        <v>650</v>
      </c>
      <c r="I14" s="1"/>
    </row>
    <row r="15" spans="1:11">
      <c r="A15" s="21">
        <v>9</v>
      </c>
      <c r="B15" s="1" t="s">
        <v>16</v>
      </c>
      <c r="C15" s="1"/>
      <c r="D15" s="3" t="s">
        <v>46</v>
      </c>
      <c r="E15" s="1" t="s">
        <v>17</v>
      </c>
      <c r="F15" s="1">
        <v>30</v>
      </c>
      <c r="G15" s="1">
        <v>15</v>
      </c>
      <c r="H15" s="1">
        <f t="shared" si="1"/>
        <v>450</v>
      </c>
      <c r="I15" s="19" t="s">
        <v>30</v>
      </c>
    </row>
    <row r="16" spans="1:11">
      <c r="A16" s="21">
        <v>10</v>
      </c>
      <c r="B16" s="1" t="s">
        <v>18</v>
      </c>
      <c r="C16" s="1"/>
      <c r="D16" s="1"/>
      <c r="E16" s="8" t="s">
        <v>29</v>
      </c>
      <c r="F16" s="1">
        <f>E4*E5</f>
        <v>10.035200000000001</v>
      </c>
      <c r="G16" s="1">
        <v>500</v>
      </c>
      <c r="H16" s="1">
        <f t="shared" si="1"/>
        <v>5017.6000000000004</v>
      </c>
      <c r="I16" s="1"/>
    </row>
    <row r="17" spans="1:9">
      <c r="A17" s="21">
        <v>11</v>
      </c>
      <c r="B17" s="4" t="s">
        <v>19</v>
      </c>
      <c r="C17" s="4"/>
      <c r="D17" s="20">
        <f>H17*1</f>
        <v>73539.360000000015</v>
      </c>
      <c r="E17" s="4"/>
      <c r="F17" s="4"/>
      <c r="G17" s="4"/>
      <c r="H17" s="4">
        <f>SUM(H8:H16)</f>
        <v>73539.360000000015</v>
      </c>
      <c r="I17" s="4"/>
    </row>
    <row r="19" spans="1:9">
      <c r="E19" s="7"/>
    </row>
  </sheetData>
  <mergeCells count="1">
    <mergeCell ref="A6:I6"/>
  </mergeCells>
  <phoneticPr fontId="4" type="noConversion"/>
  <pageMargins left="0.69930555555555596" right="0.69930555555555596"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2021-06-30T00:15:00Z</dcterms:created>
  <dcterms:modified xsi:type="dcterms:W3CDTF">2023-10-23T11:46:17Z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5C0BCAF89DE043FC98E1FE83C6C55D70</vt:lpwstr>
  </property>
  <property fmtid="{D5CDD505-2E9C-101B-9397-08002B2CF9AE}" pid="3" name="KSOProductBuildVer">
    <vt:lpwstr>2052-10.8.0.5562</vt:lpwstr>
  </property>
</Properties>
</file>